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f38776a3566fee15/课程/材料科学基础实验/04 钢材弹性模量E的测定/"/>
    </mc:Choice>
  </mc:AlternateContent>
  <xr:revisionPtr revIDLastSave="304" documentId="11_AD4DA82427541F7ACA7EB852F80929466AE8DE1F" xr6:coauthVersionLast="47" xr6:coauthVersionMax="47" xr10:uidLastSave="{F7D8C6CF-FAC7-4D79-9365-035CD1F5E30B}"/>
  <bookViews>
    <workbookView xWindow="-108" yWindow="-108" windowWidth="23256" windowHeight="12456" xr2:uid="{00000000-000D-0000-FFFF-FFFF00000000}"/>
  </bookViews>
  <sheets>
    <sheet name="工作表" sheetId="1" r:id="rId1"/>
    <sheet name="作图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B36" i="1"/>
  <c r="E2" i="2"/>
  <c r="D2" i="2"/>
  <c r="C2" i="2"/>
  <c r="B2" i="2"/>
  <c r="B24" i="1"/>
  <c r="E5" i="1" s="1"/>
  <c r="E30" i="1"/>
  <c r="E32" i="1"/>
  <c r="E34" i="1"/>
  <c r="E28" i="1"/>
  <c r="E18" i="1"/>
  <c r="C3" i="2" s="1"/>
  <c r="E20" i="1"/>
  <c r="D3" i="2" s="1"/>
  <c r="E22" i="1"/>
  <c r="E3" i="2" s="1"/>
  <c r="E16" i="1"/>
  <c r="B3" i="2" s="1"/>
  <c r="D8" i="1"/>
  <c r="D5" i="1"/>
  <c r="F21" i="1" l="1"/>
  <c r="F19" i="1"/>
  <c r="F17" i="1"/>
  <c r="F24" i="1"/>
  <c r="F33" i="1"/>
  <c r="F31" i="1"/>
  <c r="F29" i="1"/>
  <c r="F36" i="1" s="1"/>
  <c r="E8" i="1"/>
  <c r="F6" i="1" s="1"/>
  <c r="I26" i="1" s="1"/>
</calcChain>
</file>

<file path=xl/sharedStrings.xml><?xml version="1.0" encoding="utf-8"?>
<sst xmlns="http://schemas.openxmlformats.org/spreadsheetml/2006/main" count="32" uniqueCount="24">
  <si>
    <t>基本参数</t>
    <phoneticPr fontId="1" type="noConversion"/>
  </si>
  <si>
    <r>
      <t xml:space="preserve">长方体拉伸件的宽度 </t>
    </r>
    <r>
      <rPr>
        <i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/mm</t>
    </r>
    <phoneticPr fontId="1" type="noConversion"/>
  </si>
  <si>
    <t>截面Ⅰ</t>
    <phoneticPr fontId="1" type="noConversion"/>
  </si>
  <si>
    <t>截面Ⅱ</t>
    <phoneticPr fontId="1" type="noConversion"/>
  </si>
  <si>
    <t>截面Ⅲ</t>
    <phoneticPr fontId="1" type="noConversion"/>
  </si>
  <si>
    <t>平均</t>
    <phoneticPr fontId="1" type="noConversion"/>
  </si>
  <si>
    <r>
      <t xml:space="preserve">长方体拉伸件的厚度 </t>
    </r>
    <r>
      <rPr>
        <i/>
        <sz val="11"/>
        <color theme="1"/>
        <rFont val="Times New Roman"/>
        <family val="1"/>
      </rPr>
      <t>t</t>
    </r>
    <r>
      <rPr>
        <sz val="11"/>
        <color theme="1"/>
        <rFont val="Times New Roman"/>
        <family val="1"/>
      </rPr>
      <t>/mm</t>
    </r>
    <phoneticPr fontId="1" type="noConversion"/>
  </si>
  <si>
    <r>
      <t>加载载荷的差值 △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/N</t>
    </r>
    <phoneticPr fontId="1" type="noConversion"/>
  </si>
  <si>
    <r>
      <t xml:space="preserve">横截面的面积 </t>
    </r>
    <r>
      <rPr>
        <i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>/mm</t>
    </r>
    <r>
      <rPr>
        <sz val="11"/>
        <color theme="1"/>
        <rFont val="等线"/>
        <family val="1"/>
        <charset val="134"/>
      </rPr>
      <t>²</t>
    </r>
    <phoneticPr fontId="1" type="noConversion"/>
  </si>
  <si>
    <r>
      <t xml:space="preserve">理论应力差值 </t>
    </r>
    <r>
      <rPr>
        <sz val="11"/>
        <color theme="1"/>
        <rFont val="等线"/>
        <family val="3"/>
        <charset val="134"/>
      </rPr>
      <t>△</t>
    </r>
    <r>
      <rPr>
        <i/>
        <sz val="11"/>
        <color theme="1"/>
        <rFont val="等线"/>
        <family val="3"/>
        <charset val="134"/>
      </rPr>
      <t>σ</t>
    </r>
    <r>
      <rPr>
        <sz val="11"/>
        <color theme="1"/>
        <rFont val="Times New Roman"/>
        <family val="1"/>
      </rPr>
      <t>/Mpa</t>
    </r>
    <phoneticPr fontId="1" type="noConversion"/>
  </si>
  <si>
    <t>数据记录</t>
    <phoneticPr fontId="1" type="noConversion"/>
  </si>
  <si>
    <t>载荷</t>
    <phoneticPr fontId="1" type="noConversion"/>
  </si>
  <si>
    <r>
      <t xml:space="preserve">载荷 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/N</t>
    </r>
    <phoneticPr fontId="1" type="noConversion"/>
  </si>
  <si>
    <r>
      <t xml:space="preserve">轴向应变 </t>
    </r>
    <r>
      <rPr>
        <i/>
        <sz val="11"/>
        <color theme="1"/>
        <rFont val="等线"/>
        <family val="1"/>
        <charset val="134"/>
      </rPr>
      <t>με</t>
    </r>
    <phoneticPr fontId="1" type="noConversion"/>
  </si>
  <si>
    <r>
      <t xml:space="preserve">横向应变 </t>
    </r>
    <r>
      <rPr>
        <i/>
        <sz val="11"/>
        <color theme="1"/>
        <rFont val="等线"/>
        <family val="1"/>
        <charset val="134"/>
      </rPr>
      <t>με</t>
    </r>
    <r>
      <rPr>
        <i/>
        <sz val="11"/>
        <color theme="1"/>
        <rFont val="Times New Roman"/>
        <family val="1"/>
      </rPr>
      <t>'</t>
    </r>
    <phoneticPr fontId="1" type="noConversion"/>
  </si>
  <si>
    <t>△με</t>
    <phoneticPr fontId="1" type="noConversion"/>
  </si>
  <si>
    <r>
      <t xml:space="preserve">差值 </t>
    </r>
    <r>
      <rPr>
        <sz val="11"/>
        <color theme="1"/>
        <rFont val="等线"/>
        <family val="2"/>
      </rPr>
      <t>△</t>
    </r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/N</t>
    </r>
    <phoneticPr fontId="1" type="noConversion"/>
  </si>
  <si>
    <t>平均△με</t>
    <phoneticPr fontId="1" type="noConversion"/>
  </si>
  <si>
    <t>△με'</t>
    <phoneticPr fontId="1" type="noConversion"/>
  </si>
  <si>
    <t>平均△με'</t>
    <phoneticPr fontId="1" type="noConversion"/>
  </si>
  <si>
    <t>拉应变</t>
    <phoneticPr fontId="1" type="noConversion"/>
  </si>
  <si>
    <r>
      <t xml:space="preserve">弹性模量 </t>
    </r>
    <r>
      <rPr>
        <i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/GPa</t>
    </r>
    <phoneticPr fontId="1" type="noConversion"/>
  </si>
  <si>
    <r>
      <t xml:space="preserve">长方体拉伸件的长度 </t>
    </r>
    <r>
      <rPr>
        <i/>
        <sz val="11"/>
        <color theme="1"/>
        <rFont val="Times New Roman"/>
        <family val="1"/>
      </rPr>
      <t>l</t>
    </r>
    <r>
      <rPr>
        <sz val="11"/>
        <color theme="1"/>
        <rFont val="Times New Roman"/>
        <family val="1"/>
      </rPr>
      <t>/mm</t>
    </r>
    <phoneticPr fontId="1" type="noConversion"/>
  </si>
  <si>
    <r>
      <t xml:space="preserve">泊松比 </t>
    </r>
    <r>
      <rPr>
        <sz val="11"/>
        <color theme="1"/>
        <rFont val="等线"/>
        <family val="1"/>
        <charset val="134"/>
      </rPr>
      <t>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</si>
</sst>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等线"/>
      <family val="2"/>
    </font>
    <font>
      <sz val="11"/>
      <color theme="1"/>
      <name val="等线"/>
      <family val="1"/>
      <charset val="134"/>
    </font>
    <font>
      <sz val="11"/>
      <color theme="1"/>
      <name val="等线"/>
      <family val="3"/>
      <charset val="134"/>
    </font>
    <font>
      <i/>
      <sz val="11"/>
      <color theme="1"/>
      <name val="等线"/>
      <family val="3"/>
      <charset val="134"/>
    </font>
    <font>
      <i/>
      <sz val="11"/>
      <color theme="1"/>
      <name val="等线"/>
      <family val="1"/>
      <charset val="134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0" fillId="6" borderId="0" xfId="0" applyNumberFormat="1" applyFill="1" applyAlignment="1">
      <alignment horizontal="center" vertical="center"/>
    </xf>
    <xf numFmtId="176" fontId="0" fillId="7" borderId="0" xfId="0" applyNumberFormat="1" applyFill="1" applyAlignment="1">
      <alignment horizontal="center" vertical="center"/>
    </xf>
    <xf numFmtId="176" fontId="0" fillId="8" borderId="0" xfId="0" applyNumberFormat="1" applyFill="1" applyAlignment="1">
      <alignment horizontal="center" vertical="center"/>
    </xf>
    <xf numFmtId="176" fontId="0" fillId="9" borderId="1" xfId="0" applyNumberFormat="1" applyFill="1" applyBorder="1" applyAlignment="1">
      <alignment horizontal="center" vertical="center"/>
    </xf>
    <xf numFmtId="176" fontId="0" fillId="1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600" b="1">
                <a:solidFill>
                  <a:schemeClr val="tx1"/>
                </a:solidFill>
                <a:latin typeface="方正超值体 简 ExtraBold" panose="02000900000000000000" pitchFamily="2" charset="-122"/>
                <a:ea typeface="方正超值体 简 ExtraBold" panose="02000900000000000000" pitchFamily="2" charset="-122"/>
              </a:rPr>
              <a:t>载荷</a:t>
            </a:r>
            <a:r>
              <a:rPr lang="en-US" altLang="zh-CN" sz="1600" b="1">
                <a:solidFill>
                  <a:schemeClr val="tx1"/>
                </a:solidFill>
                <a:latin typeface="方正超值体 简 ExtraBold" panose="02000900000000000000" pitchFamily="2" charset="-122"/>
                <a:ea typeface="方正超值体 简 ExtraBold" panose="02000900000000000000" pitchFamily="2" charset="-122"/>
              </a:rPr>
              <a:t>-</a:t>
            </a:r>
            <a:r>
              <a:rPr lang="zh-CN" altLang="en-US" sz="1600" b="1">
                <a:solidFill>
                  <a:schemeClr val="tx1"/>
                </a:solidFill>
                <a:latin typeface="方正超值体 简 ExtraBold" panose="02000900000000000000" pitchFamily="2" charset="-122"/>
                <a:ea typeface="方正超值体 简 ExtraBold" panose="02000900000000000000" pitchFamily="2" charset="-122"/>
              </a:rPr>
              <a:t>轴向应变曲线图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作图表!$A$3</c:f>
              <c:strCache>
                <c:ptCount val="1"/>
                <c:pt idx="0">
                  <c:v>拉应变</c:v>
                </c:pt>
              </c:strCache>
            </c:strRef>
          </c:tx>
          <c:spPr>
            <a:ln w="2540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作图表!$B$2:$E$2</c:f>
              <c:numCache>
                <c:formatCode>General</c:formatCode>
                <c:ptCount val="4"/>
                <c:pt idx="0">
                  <c:v>2640</c:v>
                </c:pt>
                <c:pt idx="1">
                  <c:v>3640</c:v>
                </c:pt>
                <c:pt idx="2">
                  <c:v>4640</c:v>
                </c:pt>
                <c:pt idx="3">
                  <c:v>5640</c:v>
                </c:pt>
              </c:numCache>
            </c:numRef>
          </c:cat>
          <c:val>
            <c:numRef>
              <c:f>作图表!$B$3:$E$3</c:f>
              <c:numCache>
                <c:formatCode>General</c:formatCode>
                <c:ptCount val="4"/>
                <c:pt idx="0">
                  <c:v>76</c:v>
                </c:pt>
                <c:pt idx="1">
                  <c:v>147</c:v>
                </c:pt>
                <c:pt idx="2">
                  <c:v>229</c:v>
                </c:pt>
                <c:pt idx="3">
                  <c:v>306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72-4971-BD2D-63DEF032BF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upDownBars>
          <c:gapWidth val="19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ownBars>
        </c:upDownBars>
        <c:marker val="1"/>
        <c:smooth val="0"/>
        <c:axId val="752349712"/>
        <c:axId val="752348272"/>
      </c:lineChart>
      <c:catAx>
        <c:axId val="752349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>
                    <a:solidFill>
                      <a:schemeClr val="tx1"/>
                    </a:solidFill>
                  </a:rPr>
                  <a:t>载荷 </a:t>
                </a:r>
                <a:r>
                  <a:rPr lang="en-US" altLang="zh-CN">
                    <a:solidFill>
                      <a:schemeClr val="tx1"/>
                    </a:solidFill>
                  </a:rPr>
                  <a:t>F/N</a:t>
                </a:r>
                <a:endParaRPr lang="zh-CN" alt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12613457807740586"/>
              <c:y val="0.88092405006535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2348272"/>
        <c:crosses val="autoZero"/>
        <c:auto val="1"/>
        <c:lblAlgn val="ctr"/>
        <c:lblOffset val="100"/>
        <c:noMultiLvlLbl val="0"/>
      </c:catAx>
      <c:valAx>
        <c:axId val="75234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>
                    <a:solidFill>
                      <a:schemeClr val="tx1"/>
                    </a:solidFill>
                  </a:rPr>
                  <a:t>拉应变</a:t>
                </a:r>
              </a:p>
            </c:rich>
          </c:tx>
          <c:layout>
            <c:manualLayout>
              <c:xMode val="edge"/>
              <c:yMode val="edge"/>
              <c:x val="1.950947603121516E-2"/>
              <c:y val="0.187399505416619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234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600" b="1">
                <a:solidFill>
                  <a:schemeClr val="tx1"/>
                </a:solidFill>
                <a:latin typeface="方正超值体 简 ExtraBold" panose="02000900000000000000" pitchFamily="2" charset="-122"/>
                <a:ea typeface="方正超值体 简 ExtraBold" panose="02000900000000000000" pitchFamily="2" charset="-122"/>
              </a:rPr>
              <a:t>载荷</a:t>
            </a:r>
            <a:r>
              <a:rPr lang="en-US" altLang="zh-CN" sz="1600" b="1">
                <a:solidFill>
                  <a:schemeClr val="tx1"/>
                </a:solidFill>
                <a:latin typeface="方正超值体 简 ExtraBold" panose="02000900000000000000" pitchFamily="2" charset="-122"/>
                <a:ea typeface="方正超值体 简 ExtraBold" panose="02000900000000000000" pitchFamily="2" charset="-122"/>
              </a:rPr>
              <a:t>-</a:t>
            </a:r>
            <a:r>
              <a:rPr lang="zh-CN" altLang="en-US" sz="1600" b="1">
                <a:solidFill>
                  <a:schemeClr val="tx1"/>
                </a:solidFill>
                <a:latin typeface="方正超值体 简 ExtraBold" panose="02000900000000000000" pitchFamily="2" charset="-122"/>
                <a:ea typeface="方正超值体 简 ExtraBold" panose="02000900000000000000" pitchFamily="2" charset="-122"/>
              </a:rPr>
              <a:t>拉应变折线图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作图表!$A$3</c:f>
              <c:strCache>
                <c:ptCount val="1"/>
                <c:pt idx="0">
                  <c:v>拉应变</c:v>
                </c:pt>
              </c:strCache>
            </c:strRef>
          </c:tx>
          <c:spPr>
            <a:ln w="2540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作图表!$B$2:$E$2</c:f>
              <c:numCache>
                <c:formatCode>General</c:formatCode>
                <c:ptCount val="4"/>
                <c:pt idx="0">
                  <c:v>2640</c:v>
                </c:pt>
                <c:pt idx="1">
                  <c:v>3640</c:v>
                </c:pt>
                <c:pt idx="2">
                  <c:v>4640</c:v>
                </c:pt>
                <c:pt idx="3">
                  <c:v>5640</c:v>
                </c:pt>
              </c:numCache>
            </c:numRef>
          </c:cat>
          <c:val>
            <c:numRef>
              <c:f>作图表!$B$3:$E$3</c:f>
              <c:numCache>
                <c:formatCode>General</c:formatCode>
                <c:ptCount val="4"/>
                <c:pt idx="0">
                  <c:v>76</c:v>
                </c:pt>
                <c:pt idx="1">
                  <c:v>147</c:v>
                </c:pt>
                <c:pt idx="2">
                  <c:v>229</c:v>
                </c:pt>
                <c:pt idx="3">
                  <c:v>306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BFC-40C7-8936-D3FA885661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upDownBars>
          <c:gapWidth val="19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ownBars>
        </c:upDownBars>
        <c:marker val="1"/>
        <c:smooth val="0"/>
        <c:axId val="752349712"/>
        <c:axId val="752348272"/>
      </c:lineChart>
      <c:catAx>
        <c:axId val="752349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>
                    <a:solidFill>
                      <a:schemeClr val="tx1"/>
                    </a:solidFill>
                  </a:rPr>
                  <a:t>载荷 </a:t>
                </a:r>
                <a:r>
                  <a:rPr lang="en-US" altLang="zh-CN">
                    <a:solidFill>
                      <a:schemeClr val="tx1"/>
                    </a:solidFill>
                  </a:rPr>
                  <a:t>F/N</a:t>
                </a:r>
                <a:endParaRPr lang="zh-CN" alt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12613457807740586"/>
              <c:y val="0.880924050065358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2348272"/>
        <c:crosses val="autoZero"/>
        <c:auto val="1"/>
        <c:lblAlgn val="ctr"/>
        <c:lblOffset val="100"/>
        <c:noMultiLvlLbl val="0"/>
      </c:catAx>
      <c:valAx>
        <c:axId val="75234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>
                    <a:solidFill>
                      <a:schemeClr val="tx1"/>
                    </a:solidFill>
                  </a:rPr>
                  <a:t>拉应变</a:t>
                </a:r>
              </a:p>
            </c:rich>
          </c:tx>
          <c:layout>
            <c:manualLayout>
              <c:xMode val="edge"/>
              <c:yMode val="edge"/>
              <c:x val="1.950947603121516E-2"/>
              <c:y val="0.187399505416619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5234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107578</xdr:colOff>
      <xdr:row>13</xdr:row>
      <xdr:rowOff>8965</xdr:rowOff>
    </xdr:from>
    <xdr:to>
      <xdr:col>9</xdr:col>
      <xdr:colOff>439271</xdr:colOff>
      <xdr:row>23</xdr:row>
      <xdr:rowOff>233082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83293996-5458-4DDD-B9A7-C85AF5934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5</xdr:row>
      <xdr:rowOff>99060</xdr:rowOff>
    </xdr:from>
    <xdr:to>
      <xdr:col>15</xdr:col>
      <xdr:colOff>213360</xdr:colOff>
      <xdr:row>22</xdr:row>
      <xdr:rowOff>19050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A30F66E-5179-C8D8-9D52-A57CD237F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7" zoomScale="85" zoomScaleNormal="85" workbookViewId="0">
      <selection activeCell="A16" sqref="A16:B23"/>
    </sheetView>
  </sheetViews>
  <sheetFormatPr defaultRowHeight="13.8" x14ac:dyDescent="0.25"/>
  <cols>
    <col min="1" max="30" width="20.77734375" style="2" customWidth="1"/>
    <col min="31" max="16384" width="8.88671875" style="2"/>
  </cols>
  <sheetData>
    <row r="1" spans="1:6" ht="19.95" customHeight="1" x14ac:dyDescent="0.25">
      <c r="A1" s="1" t="s">
        <v>0</v>
      </c>
      <c r="B1" s="20"/>
      <c r="C1" s="20"/>
      <c r="D1" s="20"/>
    </row>
    <row r="2" spans="1:6" ht="19.95" customHeight="1" x14ac:dyDescent="0.25"/>
    <row r="3" spans="1:6" ht="19.95" customHeight="1" x14ac:dyDescent="0.25">
      <c r="A3" s="17" t="s">
        <v>1</v>
      </c>
      <c r="B3" s="17"/>
      <c r="C3" s="17"/>
      <c r="D3" s="17"/>
      <c r="E3" s="15" t="s">
        <v>7</v>
      </c>
      <c r="F3" s="17" t="s">
        <v>9</v>
      </c>
    </row>
    <row r="4" spans="1:6" ht="19.9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15"/>
      <c r="F4" s="17"/>
    </row>
    <row r="5" spans="1:6" ht="19.95" customHeight="1" x14ac:dyDescent="0.25">
      <c r="A5" s="32">
        <v>14.7</v>
      </c>
      <c r="B5" s="32">
        <v>15.6</v>
      </c>
      <c r="C5" s="32">
        <v>14.9</v>
      </c>
      <c r="D5" s="4">
        <f>AVERAGE(A5,B5,C5)</f>
        <v>15.066666666666665</v>
      </c>
      <c r="E5" s="3">
        <f>B24</f>
        <v>1000</v>
      </c>
      <c r="F5" s="17"/>
    </row>
    <row r="6" spans="1:6" ht="19.95" customHeight="1" x14ac:dyDescent="0.25">
      <c r="A6" s="17" t="s">
        <v>6</v>
      </c>
      <c r="B6" s="17"/>
      <c r="C6" s="17"/>
      <c r="D6" s="17"/>
      <c r="E6" s="15" t="s">
        <v>8</v>
      </c>
      <c r="F6" s="18">
        <f>E5/E8</f>
        <v>12.846131886954041</v>
      </c>
    </row>
    <row r="7" spans="1:6" ht="19.95" customHeight="1" x14ac:dyDescent="0.25">
      <c r="A7" s="3" t="s">
        <v>2</v>
      </c>
      <c r="B7" s="3" t="s">
        <v>3</v>
      </c>
      <c r="C7" s="3" t="s">
        <v>4</v>
      </c>
      <c r="D7" s="3" t="s">
        <v>5</v>
      </c>
      <c r="E7" s="15"/>
      <c r="F7" s="18"/>
    </row>
    <row r="8" spans="1:6" ht="19.95" customHeight="1" x14ac:dyDescent="0.25">
      <c r="A8" s="32">
        <v>5</v>
      </c>
      <c r="B8" s="32">
        <v>5.7</v>
      </c>
      <c r="C8" s="32">
        <v>4.8</v>
      </c>
      <c r="D8" s="4">
        <f>AVERAGE(A8,B8,C8)</f>
        <v>5.166666666666667</v>
      </c>
      <c r="E8" s="3">
        <f>D5*D8</f>
        <v>77.844444444444434</v>
      </c>
      <c r="F8" s="18"/>
    </row>
    <row r="9" spans="1:6" ht="19.95" customHeight="1" x14ac:dyDescent="0.25"/>
    <row r="10" spans="1:6" ht="19.95" customHeight="1" x14ac:dyDescent="0.25">
      <c r="A10" s="15" t="s">
        <v>22</v>
      </c>
      <c r="B10" s="15"/>
      <c r="C10" s="16">
        <v>100</v>
      </c>
      <c r="D10" s="16"/>
    </row>
    <row r="11" spans="1:6" ht="19.95" customHeight="1" x14ac:dyDescent="0.25"/>
    <row r="12" spans="1:6" ht="19.95" customHeight="1" x14ac:dyDescent="0.25">
      <c r="A12" s="1" t="s">
        <v>10</v>
      </c>
      <c r="B12" s="20"/>
      <c r="C12" s="20"/>
      <c r="D12" s="20"/>
    </row>
    <row r="13" spans="1:6" ht="19.95" customHeight="1" x14ac:dyDescent="0.25"/>
    <row r="14" spans="1:6" ht="19.95" customHeight="1" x14ac:dyDescent="0.25">
      <c r="A14" s="15" t="s">
        <v>12</v>
      </c>
      <c r="B14" s="19"/>
      <c r="C14" s="23" t="s">
        <v>13</v>
      </c>
      <c r="D14" s="24"/>
      <c r="E14" s="24"/>
      <c r="F14" s="25"/>
    </row>
    <row r="15" spans="1:6" ht="19.95" customHeight="1" x14ac:dyDescent="0.25">
      <c r="A15" s="15"/>
      <c r="B15" s="19"/>
      <c r="C15" s="7">
        <v>1</v>
      </c>
      <c r="D15" s="9">
        <v>2</v>
      </c>
      <c r="E15" s="9" t="s">
        <v>5</v>
      </c>
      <c r="F15" s="8" t="s">
        <v>15</v>
      </c>
    </row>
    <row r="16" spans="1:6" ht="19.95" customHeight="1" x14ac:dyDescent="0.25">
      <c r="A16" s="13">
        <v>2640</v>
      </c>
      <c r="B16" s="14"/>
      <c r="C16" s="22">
        <v>74</v>
      </c>
      <c r="D16" s="26">
        <v>78</v>
      </c>
      <c r="E16" s="26">
        <f>AVERAGE(C16,D16)</f>
        <v>76</v>
      </c>
      <c r="F16" s="10"/>
    </row>
    <row r="17" spans="1:9" ht="19.95" customHeight="1" x14ac:dyDescent="0.25">
      <c r="A17" s="13"/>
      <c r="B17" s="14"/>
      <c r="C17" s="22"/>
      <c r="D17" s="26"/>
      <c r="E17" s="26"/>
      <c r="F17" s="28">
        <f>E18-E16</f>
        <v>71</v>
      </c>
    </row>
    <row r="18" spans="1:9" ht="19.95" customHeight="1" x14ac:dyDescent="0.25">
      <c r="A18" s="13">
        <v>3640</v>
      </c>
      <c r="B18" s="14"/>
      <c r="C18" s="21">
        <v>151</v>
      </c>
      <c r="D18" s="27">
        <v>143</v>
      </c>
      <c r="E18" s="27">
        <f t="shared" ref="E18" si="0">AVERAGE(C18,D18)</f>
        <v>147</v>
      </c>
      <c r="F18" s="28"/>
    </row>
    <row r="19" spans="1:9" ht="19.95" customHeight="1" x14ac:dyDescent="0.25">
      <c r="A19" s="13"/>
      <c r="B19" s="14"/>
      <c r="C19" s="21"/>
      <c r="D19" s="27"/>
      <c r="E19" s="27"/>
      <c r="F19" s="29">
        <f>E20-E18</f>
        <v>82</v>
      </c>
    </row>
    <row r="20" spans="1:9" ht="19.95" customHeight="1" x14ac:dyDescent="0.25">
      <c r="A20" s="13">
        <v>4640</v>
      </c>
      <c r="B20" s="14"/>
      <c r="C20" s="22">
        <v>225</v>
      </c>
      <c r="D20" s="26">
        <v>233</v>
      </c>
      <c r="E20" s="26">
        <f t="shared" ref="E20" si="1">AVERAGE(C20,D20)</f>
        <v>229</v>
      </c>
      <c r="F20" s="29"/>
    </row>
    <row r="21" spans="1:9" ht="19.95" customHeight="1" x14ac:dyDescent="0.25">
      <c r="A21" s="13"/>
      <c r="B21" s="14"/>
      <c r="C21" s="22"/>
      <c r="D21" s="26"/>
      <c r="E21" s="26"/>
      <c r="F21" s="28">
        <f>E22-E20</f>
        <v>77</v>
      </c>
    </row>
    <row r="22" spans="1:9" ht="19.95" customHeight="1" x14ac:dyDescent="0.25">
      <c r="A22" s="13">
        <v>5640</v>
      </c>
      <c r="B22" s="14"/>
      <c r="C22" s="21">
        <v>300</v>
      </c>
      <c r="D22" s="27">
        <v>312</v>
      </c>
      <c r="E22" s="27">
        <f t="shared" ref="E22" si="2">AVERAGE(C22,D22)</f>
        <v>306</v>
      </c>
      <c r="F22" s="28"/>
    </row>
    <row r="23" spans="1:9" ht="19.95" customHeight="1" x14ac:dyDescent="0.25">
      <c r="A23" s="13"/>
      <c r="B23" s="14"/>
      <c r="C23" s="21"/>
      <c r="D23" s="27"/>
      <c r="E23" s="27"/>
      <c r="F23" s="10"/>
    </row>
    <row r="24" spans="1:9" ht="19.95" customHeight="1" x14ac:dyDescent="0.25">
      <c r="A24" s="5" t="s">
        <v>16</v>
      </c>
      <c r="B24" s="6">
        <f>AVERAGE((A18-A16),(A22-A20))</f>
        <v>1000</v>
      </c>
      <c r="C24" s="30" t="s">
        <v>17</v>
      </c>
      <c r="D24" s="31"/>
      <c r="E24" s="31"/>
      <c r="F24" s="11">
        <f>AVERAGE(F17,F19,F21)</f>
        <v>76.666666666666671</v>
      </c>
    </row>
    <row r="25" spans="1:9" ht="19.95" customHeight="1" x14ac:dyDescent="0.25"/>
    <row r="26" spans="1:9" ht="19.95" customHeight="1" x14ac:dyDescent="0.25">
      <c r="A26" s="15" t="s">
        <v>12</v>
      </c>
      <c r="B26" s="19"/>
      <c r="C26" s="23" t="s">
        <v>14</v>
      </c>
      <c r="D26" s="24"/>
      <c r="E26" s="24"/>
      <c r="F26" s="25"/>
      <c r="H26" s="12" t="s">
        <v>21</v>
      </c>
      <c r="I26" s="3">
        <f>((F6*10^(6))/(F24*10^(-6)))*10^(-9)</f>
        <v>167.55824200374838</v>
      </c>
    </row>
    <row r="27" spans="1:9" ht="19.95" customHeight="1" x14ac:dyDescent="0.25">
      <c r="A27" s="15"/>
      <c r="B27" s="19"/>
      <c r="C27" s="7">
        <v>1</v>
      </c>
      <c r="D27" s="9">
        <v>2</v>
      </c>
      <c r="E27" s="9" t="s">
        <v>5</v>
      </c>
      <c r="F27" s="8" t="s">
        <v>18</v>
      </c>
    </row>
    <row r="28" spans="1:9" ht="19.95" customHeight="1" x14ac:dyDescent="0.25">
      <c r="A28" s="13">
        <v>2640</v>
      </c>
      <c r="B28" s="14"/>
      <c r="C28" s="22">
        <v>-22</v>
      </c>
      <c r="D28" s="26">
        <v>-20</v>
      </c>
      <c r="E28" s="33">
        <f>AVERAGE(C28,D28)</f>
        <v>-21</v>
      </c>
      <c r="F28" s="10"/>
      <c r="H28" s="12" t="s">
        <v>23</v>
      </c>
      <c r="I28" s="3">
        <f>F36/F24</f>
        <v>-0.28478260869565214</v>
      </c>
    </row>
    <row r="29" spans="1:9" ht="19.95" customHeight="1" x14ac:dyDescent="0.25">
      <c r="A29" s="13"/>
      <c r="B29" s="14"/>
      <c r="C29" s="22"/>
      <c r="D29" s="26"/>
      <c r="E29" s="33"/>
      <c r="F29" s="35">
        <f>E30-E28</f>
        <v>-22.5</v>
      </c>
    </row>
    <row r="30" spans="1:9" ht="19.95" customHeight="1" x14ac:dyDescent="0.25">
      <c r="A30" s="13">
        <v>3640</v>
      </c>
      <c r="B30" s="14"/>
      <c r="C30" s="21">
        <v>-46</v>
      </c>
      <c r="D30" s="27">
        <v>-41</v>
      </c>
      <c r="E30" s="34">
        <f t="shared" ref="E30" si="3">AVERAGE(C30,D30)</f>
        <v>-43.5</v>
      </c>
      <c r="F30" s="35"/>
    </row>
    <row r="31" spans="1:9" ht="19.95" customHeight="1" x14ac:dyDescent="0.25">
      <c r="A31" s="13"/>
      <c r="B31" s="14"/>
      <c r="C31" s="21"/>
      <c r="D31" s="27"/>
      <c r="E31" s="34"/>
      <c r="F31" s="36">
        <f>E32-E30</f>
        <v>-22</v>
      </c>
    </row>
    <row r="32" spans="1:9" ht="19.95" customHeight="1" x14ac:dyDescent="0.25">
      <c r="A32" s="13">
        <v>4640</v>
      </c>
      <c r="B32" s="14"/>
      <c r="C32" s="22">
        <v>-68</v>
      </c>
      <c r="D32" s="26">
        <v>-63</v>
      </c>
      <c r="E32" s="33">
        <f t="shared" ref="E32" si="4">AVERAGE(C32,D32)</f>
        <v>-65.5</v>
      </c>
      <c r="F32" s="36"/>
    </row>
    <row r="33" spans="1:6" ht="19.95" customHeight="1" x14ac:dyDescent="0.25">
      <c r="A33" s="13"/>
      <c r="B33" s="14"/>
      <c r="C33" s="22"/>
      <c r="D33" s="26"/>
      <c r="E33" s="33"/>
      <c r="F33" s="35">
        <f>E34-E32</f>
        <v>-21</v>
      </c>
    </row>
    <row r="34" spans="1:6" ht="19.95" customHeight="1" x14ac:dyDescent="0.25">
      <c r="A34" s="13">
        <v>5640</v>
      </c>
      <c r="B34" s="14"/>
      <c r="C34" s="21">
        <v>-89</v>
      </c>
      <c r="D34" s="27">
        <v>-84</v>
      </c>
      <c r="E34" s="34">
        <f t="shared" ref="E34" si="5">AVERAGE(C34,D34)</f>
        <v>-86.5</v>
      </c>
      <c r="F34" s="35"/>
    </row>
    <row r="35" spans="1:6" ht="19.95" customHeight="1" x14ac:dyDescent="0.25">
      <c r="A35" s="13"/>
      <c r="B35" s="14"/>
      <c r="C35" s="21"/>
      <c r="D35" s="27"/>
      <c r="E35" s="34"/>
      <c r="F35" s="10"/>
    </row>
    <row r="36" spans="1:6" ht="19.95" customHeight="1" x14ac:dyDescent="0.25">
      <c r="A36" s="5" t="s">
        <v>16</v>
      </c>
      <c r="B36" s="6">
        <f>AVERAGE((A30-A28),(A34-A32))</f>
        <v>1000</v>
      </c>
      <c r="C36" s="30" t="s">
        <v>19</v>
      </c>
      <c r="D36" s="31"/>
      <c r="E36" s="31"/>
      <c r="F36" s="11">
        <f>AVERAGE(F29,F31,F33)</f>
        <v>-21.833333333333332</v>
      </c>
    </row>
  </sheetData>
  <mergeCells count="54">
    <mergeCell ref="E22:E23"/>
    <mergeCell ref="C34:C35"/>
    <mergeCell ref="C36:E36"/>
    <mergeCell ref="C28:C29"/>
    <mergeCell ref="D28:D29"/>
    <mergeCell ref="E28:E29"/>
    <mergeCell ref="D30:D31"/>
    <mergeCell ref="E30:E31"/>
    <mergeCell ref="D32:D33"/>
    <mergeCell ref="E32:E33"/>
    <mergeCell ref="F33:F34"/>
    <mergeCell ref="C32:C33"/>
    <mergeCell ref="F31:F32"/>
    <mergeCell ref="C30:C31"/>
    <mergeCell ref="F29:F30"/>
    <mergeCell ref="D34:D35"/>
    <mergeCell ref="E34:E35"/>
    <mergeCell ref="C20:C21"/>
    <mergeCell ref="C18:C19"/>
    <mergeCell ref="C16:C17"/>
    <mergeCell ref="C26:F26"/>
    <mergeCell ref="C14:F14"/>
    <mergeCell ref="D16:D17"/>
    <mergeCell ref="D18:D19"/>
    <mergeCell ref="D20:D21"/>
    <mergeCell ref="D22:D23"/>
    <mergeCell ref="F17:F18"/>
    <mergeCell ref="F19:F20"/>
    <mergeCell ref="F21:F22"/>
    <mergeCell ref="C24:E24"/>
    <mergeCell ref="E16:E17"/>
    <mergeCell ref="E18:E19"/>
    <mergeCell ref="E20:E21"/>
    <mergeCell ref="B1:D1"/>
    <mergeCell ref="A3:D3"/>
    <mergeCell ref="A6:D6"/>
    <mergeCell ref="E3:E4"/>
    <mergeCell ref="E6:E7"/>
    <mergeCell ref="A32:B33"/>
    <mergeCell ref="A34:B35"/>
    <mergeCell ref="A10:B10"/>
    <mergeCell ref="C10:D10"/>
    <mergeCell ref="F3:F5"/>
    <mergeCell ref="F6:F8"/>
    <mergeCell ref="A26:B27"/>
    <mergeCell ref="A28:B29"/>
    <mergeCell ref="A30:B31"/>
    <mergeCell ref="A16:B17"/>
    <mergeCell ref="A18:B19"/>
    <mergeCell ref="A20:B21"/>
    <mergeCell ref="A22:B23"/>
    <mergeCell ref="B12:D12"/>
    <mergeCell ref="A14:B15"/>
    <mergeCell ref="C22:C23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8253-5CC0-45A9-827D-C94556D2C873}">
  <dimension ref="A2:E3"/>
  <sheetViews>
    <sheetView workbookViewId="0">
      <selection activeCell="J24" sqref="J24"/>
    </sheetView>
  </sheetViews>
  <sheetFormatPr defaultRowHeight="13.8" x14ac:dyDescent="0.25"/>
  <sheetData>
    <row r="2" spans="1:5" x14ac:dyDescent="0.25">
      <c r="A2" t="s">
        <v>11</v>
      </c>
      <c r="B2">
        <f>工作表!A16</f>
        <v>2640</v>
      </c>
      <c r="C2">
        <f>工作表!A18</f>
        <v>3640</v>
      </c>
      <c r="D2">
        <f>工作表!A20</f>
        <v>4640</v>
      </c>
      <c r="E2">
        <f>工作表!A22</f>
        <v>5640</v>
      </c>
    </row>
    <row r="3" spans="1:5" x14ac:dyDescent="0.25">
      <c r="A3" t="s">
        <v>20</v>
      </c>
      <c r="B3">
        <f>工作表!E16</f>
        <v>76</v>
      </c>
      <c r="C3">
        <f>工作表!E18</f>
        <v>147</v>
      </c>
      <c r="D3">
        <f>工作表!E20</f>
        <v>229</v>
      </c>
      <c r="E3">
        <f>工作表!E22</f>
        <v>306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</vt:lpstr>
      <vt:lpstr>作图表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Garfield</dc:creator>
  <cp:lastModifiedBy>Tom Garfield</cp:lastModifiedBy>
  <dcterms:created xsi:type="dcterms:W3CDTF">2015-06-05T18:19:34Z</dcterms:created>
  <dcterms:modified xsi:type="dcterms:W3CDTF">2024-11-23T12:58:18Z</dcterms:modified>
</cp:coreProperties>
</file>